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italvisionbv.sharepoint.com/verzekeringenrecreatief/Klantenbestand/01.Klantenbestand per Park/NOORDZEE RESIDENCE CADZAND BAD/6. Leden comm platform/Indexering Q1 2024/"/>
    </mc:Choice>
  </mc:AlternateContent>
  <xr:revisionPtr revIDLastSave="29" documentId="13_ncr:20001_{39856FD1-E259-442B-9F58-F624034416AD}" xr6:coauthVersionLast="47" xr6:coauthVersionMax="47" xr10:uidLastSave="{3D772A8D-106F-5146-9661-1E4A0A7354E2}"/>
  <bookViews>
    <workbookView xWindow="0" yWindow="0" windowWidth="38400" windowHeight="21600" xr2:uid="{8D0692D5-6229-4E71-AD17-7E4DD135402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24" i="1" s="1" a="1"/>
  <c r="B24" i="1" s="1"/>
  <c r="B25" i="1" l="1" a="1"/>
  <c r="B25" i="1" s="1"/>
  <c r="C25" i="1" s="1" a="1"/>
  <c r="C25" i="1" s="1"/>
  <c r="B26" i="1"/>
  <c r="E26" i="1" s="1"/>
  <c r="F16" i="1"/>
  <c r="F25" i="1" l="1"/>
  <c r="F20" i="1"/>
  <c r="F21" i="1"/>
  <c r="F22" i="1"/>
  <c r="F23" i="1"/>
  <c r="E16" i="1"/>
  <c r="C24" i="1" a="1"/>
  <c r="C24" i="1" s="1"/>
  <c r="D24" i="1" s="1"/>
  <c r="D16" i="1"/>
  <c r="F27" i="1" l="1"/>
  <c r="F29" i="1" s="1"/>
  <c r="F30" i="1" s="1"/>
  <c r="F32" i="1" s="1"/>
  <c r="D22" i="1"/>
  <c r="E21" i="1"/>
  <c r="E22" i="1"/>
  <c r="D20" i="1"/>
  <c r="D21" i="1"/>
  <c r="E23" i="1"/>
  <c r="E20" i="1"/>
  <c r="D23" i="1"/>
  <c r="D27" i="1" l="1"/>
  <c r="D29" i="1" s="1"/>
  <c r="D30" i="1" s="1"/>
  <c r="D32" i="1" s="1"/>
  <c r="E27" i="1"/>
  <c r="E29" i="1" s="1"/>
  <c r="E30" i="1" s="1"/>
  <c r="E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<sst xmlns="http://schemas.openxmlformats.org/spreadsheetml/2006/main" count="48" uniqueCount="47">
  <si>
    <t>Gelieve de oranje gekleurde velden in te vullen!</t>
  </si>
  <si>
    <t>In te vullen</t>
  </si>
  <si>
    <t>indien inhoud &gt;600 m3</t>
  </si>
  <si>
    <t>toelichting</t>
  </si>
  <si>
    <t>Informatie object:</t>
  </si>
  <si>
    <t>Naam eigenaar:</t>
  </si>
  <si>
    <t>Adres object:</t>
  </si>
  <si>
    <t>Type woning:</t>
  </si>
  <si>
    <t>Aantal m3 inhoud woning:</t>
  </si>
  <si>
    <t xml:space="preserve">Aanbouw en/of garage (aantal m2): </t>
  </si>
  <si>
    <t xml:space="preserve">Berging (aantal m2): </t>
  </si>
  <si>
    <t>Luifel (aantal m2):</t>
  </si>
  <si>
    <t>Totaal inhoud in m3:</t>
  </si>
  <si>
    <t>totaal bruto inhoud in m3</t>
  </si>
  <si>
    <t>A.  Genormeerde herbouwwaarde woning:</t>
  </si>
  <si>
    <t>Toeslagen en kortingen:</t>
  </si>
  <si>
    <t>Ja=1  Nee=0</t>
  </si>
  <si>
    <t>Fundering niet meeverzekeren (-5%)</t>
  </si>
  <si>
    <t>Toeslag voor toren (+8%)</t>
  </si>
  <si>
    <t>vul 1 in wanneer uw villa een toren heeft</t>
  </si>
  <si>
    <t>Correctie inhoudslimiet &gt; 600m3: -10%</t>
  </si>
  <si>
    <t>automatische correctie bij inhoudslimiet &gt;600 m3</t>
  </si>
  <si>
    <t>Bij inhoud van &gt;350 en &lt; 600m3: +0%</t>
  </si>
  <si>
    <t>B.  Totaal toeslagen en kortingen</t>
  </si>
  <si>
    <t>totaal correctie op bruto herbouwwaarde</t>
  </si>
  <si>
    <t>Btw niet meeverzekeren (verhurende eigenaar):</t>
  </si>
  <si>
    <t>vul hier 1 in wanneer u de btw niet mee wenst te verzekeren</t>
  </si>
  <si>
    <t>D.  Geactualiseerde genormeerde netto herbouwwaarde (exclusief btw):</t>
  </si>
  <si>
    <t>herbouwwaarde = bruto inhoud x €1040 (=normwaarde)</t>
  </si>
  <si>
    <t>Zonnepanelen niet aanwezig (-4%)</t>
  </si>
  <si>
    <t>vul 1 in wanneer u GEEN zonnepanelen op uw dak heeft</t>
  </si>
  <si>
    <t>Laadpaal elektrische auto niet aanwezig (-4%)</t>
  </si>
  <si>
    <t>indien inhoud &lt;250 m3</t>
  </si>
  <si>
    <t>Correctie inhoudslimiet &lt;250 m3: +10%</t>
  </si>
  <si>
    <t xml:space="preserve">vul 1 in wanneer u GEEN laadpaal aan uw woning heeft </t>
  </si>
  <si>
    <t>automatische correctie bij inhoudslimiet &lt;250 m3</t>
  </si>
  <si>
    <t>geen correctie bij bandbreedte &gt;250 en &lt;600 m3</t>
  </si>
  <si>
    <t>vul 1 in wanneer u de fundering NIET mee wenst te verzekeren</t>
  </si>
  <si>
    <t>indien inhoud &gt;250 m3 en &lt;600m3</t>
  </si>
  <si>
    <t>C.  Geactualiseerde genormeerde herbouwwaarde (inclusief btw):</t>
  </si>
  <si>
    <t>per m3</t>
  </si>
  <si>
    <t>zie hiervoor taxatieverslag SABEWA (inhoud = m2 x 2,75)</t>
  </si>
  <si>
    <t>idem (inhoud wordt berekend door m2 x 2,75)</t>
  </si>
  <si>
    <t>idem (inhoud automatisch berekend door m2 x 2,75)</t>
  </si>
  <si>
    <t>zelf te meten (inhoud autom. berekend door m2 x 2,75)</t>
  </si>
  <si>
    <t>BEREKENING VERZEKERDE HERBOUWWAARDE VILLA'S NOORDZEE RESIDENCE CADZAND-BAD*)</t>
  </si>
  <si>
    <t xml:space="preserve">*) Gebruik van deze berekening voor bepaling herbouwwaarde is verantwoordelijkheid van verzekeringsnemer.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</si>
</sst>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;[Red]&quot;€&quot;\ \-#,##0"/>
    <numFmt numFmtId="165" formatCode="_ * #,##0.00_ ;_ * \-#,##0.00_ ;_ * &quot;-&quot;??_ ;_ @_ "/>
    <numFmt numFmtId="166" formatCode="&quot;€&quot;\ #,##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0" fontId="4" fillId="0" borderId="0" xfId="0" applyFont="1"/>
    <xf numFmtId="166" fontId="0" fillId="0" borderId="0" xfId="1" applyNumberFormat="1" applyFont="1"/>
    <xf numFmtId="166" fontId="0" fillId="3" borderId="1" xfId="1" applyNumberFormat="1" applyFont="1" applyFill="1" applyBorder="1"/>
    <xf numFmtId="166" fontId="2" fillId="3" borderId="1" xfId="1" applyNumberFormat="1" applyFont="1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164" fontId="2" fillId="3" borderId="3" xfId="0" applyNumberFormat="1" applyFont="1" applyFill="1" applyBorder="1"/>
    <xf numFmtId="166" fontId="0" fillId="3" borderId="1" xfId="0" applyNumberFormat="1" applyFill="1" applyBorder="1"/>
    <xf numFmtId="166" fontId="2" fillId="3" borderId="1" xfId="0" applyNumberFormat="1" applyFont="1" applyFill="1" applyBorder="1"/>
    <xf numFmtId="166" fontId="2" fillId="3" borderId="3" xfId="0" applyNumberFormat="1" applyFont="1" applyFill="1" applyBorder="1"/>
    <xf numFmtId="166" fontId="2" fillId="3" borderId="3" xfId="1" applyNumberFormat="1" applyFont="1" applyFill="1" applyBorder="1"/>
    <xf numFmtId="0" fontId="0" fillId="3" borderId="8" xfId="0" applyFill="1" applyBorder="1"/>
    <xf numFmtId="164" fontId="0" fillId="3" borderId="8" xfId="0" applyNumberFormat="1" applyFill="1" applyBorder="1"/>
    <xf numFmtId="166" fontId="0" fillId="3" borderId="8" xfId="1" applyNumberFormat="1" applyFont="1" applyFill="1" applyBorder="1"/>
    <xf numFmtId="1" fontId="0" fillId="0" borderId="0" xfId="0" applyNumberFormat="1"/>
    <xf numFmtId="166" fontId="0" fillId="0" borderId="0" xfId="0" applyNumberForma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2" borderId="0" xfId="0" applyFont="1" applyFill="1"/>
    <xf numFmtId="0" fontId="2" fillId="3" borderId="1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59B4-1E3E-43EA-A347-B1B0C765CF2E}">
  <dimension ref="A1:U34"/>
  <sheetViews>
    <sheetView tabSelected="1" workbookViewId="0">
      <selection activeCell="B43" sqref="B43"/>
    </sheetView>
  </sheetViews>
  <sheetFormatPr baseColWidth="10" defaultColWidth="8.83203125" defaultRowHeight="16" x14ac:dyDescent="0.2"/>
  <cols>
    <col min="1" max="1" width="47.83203125" customWidth="1"/>
    <col min="2" max="2" width="15.83203125" customWidth="1"/>
    <col min="3" max="3" width="16.5" customWidth="1"/>
    <col min="4" max="4" width="13.83203125" customWidth="1"/>
    <col min="5" max="5" width="14" customWidth="1"/>
    <col min="6" max="6" width="14.1640625" customWidth="1"/>
    <col min="7" max="7" width="51" customWidth="1"/>
  </cols>
  <sheetData>
    <row r="1" spans="1:21" ht="19" x14ac:dyDescent="0.25">
      <c r="A1" s="2" t="s">
        <v>45</v>
      </c>
    </row>
    <row r="2" spans="1:21" s="8" customFormat="1" ht="14" x14ac:dyDescent="0.2"/>
    <row r="3" spans="1:21" s="8" customFormat="1" ht="15" x14ac:dyDescent="0.2">
      <c r="A3" s="28" t="s">
        <v>0</v>
      </c>
    </row>
    <row r="4" spans="1:21" s="8" customFormat="1" ht="22.5" customHeight="1" x14ac:dyDescent="0.2">
      <c r="B4" s="35" t="s">
        <v>1</v>
      </c>
      <c r="C4" s="36"/>
      <c r="D4" s="30" t="s">
        <v>32</v>
      </c>
      <c r="E4" s="32" t="s">
        <v>38</v>
      </c>
      <c r="F4" s="30" t="s">
        <v>2</v>
      </c>
      <c r="G4" s="30" t="s">
        <v>3</v>
      </c>
    </row>
    <row r="5" spans="1:21" ht="24.75" customHeight="1" x14ac:dyDescent="0.2">
      <c r="A5" s="24"/>
      <c r="B5" s="37"/>
      <c r="C5" s="38"/>
      <c r="D5" s="31"/>
      <c r="E5" s="33"/>
      <c r="F5" s="31"/>
      <c r="G5" s="31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2">
      <c r="A6" s="1" t="s">
        <v>4</v>
      </c>
    </row>
    <row r="7" spans="1:21" x14ac:dyDescent="0.2">
      <c r="A7" t="s">
        <v>5</v>
      </c>
      <c r="B7" s="34"/>
      <c r="C7" s="34"/>
    </row>
    <row r="8" spans="1:21" x14ac:dyDescent="0.2">
      <c r="A8" t="s">
        <v>6</v>
      </c>
      <c r="B8" s="34"/>
      <c r="C8" s="34"/>
    </row>
    <row r="9" spans="1:21" x14ac:dyDescent="0.2">
      <c r="A9" t="s">
        <v>7</v>
      </c>
      <c r="B9" s="4"/>
      <c r="I9" s="1"/>
    </row>
    <row r="10" spans="1:21" x14ac:dyDescent="0.2">
      <c r="A10" t="s">
        <v>8</v>
      </c>
      <c r="B10" s="4">
        <v>0</v>
      </c>
      <c r="G10" t="s">
        <v>41</v>
      </c>
    </row>
    <row r="11" spans="1:21" x14ac:dyDescent="0.2">
      <c r="A11" t="s">
        <v>9</v>
      </c>
      <c r="B11" s="4">
        <v>0</v>
      </c>
      <c r="G11" t="s">
        <v>42</v>
      </c>
    </row>
    <row r="12" spans="1:21" x14ac:dyDescent="0.2">
      <c r="A12" t="s">
        <v>10</v>
      </c>
      <c r="B12" s="4">
        <v>0</v>
      </c>
      <c r="G12" t="s">
        <v>43</v>
      </c>
    </row>
    <row r="13" spans="1:21" x14ac:dyDescent="0.2">
      <c r="A13" t="s">
        <v>11</v>
      </c>
      <c r="B13" s="4">
        <v>0</v>
      </c>
      <c r="G13" t="s">
        <v>44</v>
      </c>
    </row>
    <row r="14" spans="1:21" x14ac:dyDescent="0.2">
      <c r="A14" t="s">
        <v>12</v>
      </c>
      <c r="B14" s="29">
        <f>B10+(B11+B12+B13)*2.75</f>
        <v>0</v>
      </c>
      <c r="G14" t="s">
        <v>13</v>
      </c>
    </row>
    <row r="16" spans="1:21" x14ac:dyDescent="0.2">
      <c r="A16" s="1" t="s">
        <v>14</v>
      </c>
      <c r="B16" s="5">
        <v>1040</v>
      </c>
      <c r="C16" t="s">
        <v>40</v>
      </c>
      <c r="D16" s="6">
        <f>B14*B16</f>
        <v>0</v>
      </c>
      <c r="E16" s="6">
        <f>B14*B16</f>
        <v>0</v>
      </c>
      <c r="F16" s="6">
        <f>B14*B16</f>
        <v>0</v>
      </c>
      <c r="G16" t="s">
        <v>28</v>
      </c>
    </row>
    <row r="19" spans="1:7" x14ac:dyDescent="0.2">
      <c r="A19" s="1" t="s">
        <v>15</v>
      </c>
      <c r="B19" s="3" t="s">
        <v>16</v>
      </c>
    </row>
    <row r="20" spans="1:7" x14ac:dyDescent="0.2">
      <c r="A20" t="s">
        <v>17</v>
      </c>
      <c r="B20" s="4">
        <v>0</v>
      </c>
      <c r="D20" s="7">
        <f>B20*D16*-5%</f>
        <v>0</v>
      </c>
      <c r="E20" s="7">
        <f>B20*E16*-5%</f>
        <v>0</v>
      </c>
      <c r="F20" s="13">
        <f>B20*F16*-5%</f>
        <v>0</v>
      </c>
      <c r="G20" t="s">
        <v>37</v>
      </c>
    </row>
    <row r="21" spans="1:7" x14ac:dyDescent="0.2">
      <c r="A21" t="s">
        <v>29</v>
      </c>
      <c r="B21" s="4">
        <v>0</v>
      </c>
      <c r="D21" s="7">
        <f>B21*D16*-4%</f>
        <v>0</v>
      </c>
      <c r="E21" s="7">
        <f>B21*E16*-4%</f>
        <v>0</v>
      </c>
      <c r="F21" s="7">
        <f>B21*F16*-4%</f>
        <v>0</v>
      </c>
      <c r="G21" t="s">
        <v>30</v>
      </c>
    </row>
    <row r="22" spans="1:7" x14ac:dyDescent="0.2">
      <c r="A22" t="s">
        <v>31</v>
      </c>
      <c r="B22" s="4">
        <v>0</v>
      </c>
      <c r="D22" s="7">
        <f>B22*D16*-4%</f>
        <v>0</v>
      </c>
      <c r="E22" s="7">
        <f>B22*E16*-4%</f>
        <v>0</v>
      </c>
      <c r="F22" s="7">
        <f>B22*F16*-4%</f>
        <v>0</v>
      </c>
      <c r="G22" t="s">
        <v>34</v>
      </c>
    </row>
    <row r="23" spans="1:7" x14ac:dyDescent="0.2">
      <c r="A23" t="s">
        <v>18</v>
      </c>
      <c r="B23" s="4">
        <v>0</v>
      </c>
      <c r="D23" s="7">
        <f>B23*D16*8%</f>
        <v>0</v>
      </c>
      <c r="E23" s="7">
        <f>B23*E16*8%</f>
        <v>0</v>
      </c>
      <c r="F23" s="10">
        <f>B23*F16*8%</f>
        <v>0</v>
      </c>
      <c r="G23" t="s">
        <v>19</v>
      </c>
    </row>
    <row r="24" spans="1:7" x14ac:dyDescent="0.2">
      <c r="A24" t="s">
        <v>33</v>
      </c>
      <c r="B24" s="22" cm="1">
        <f t="array" ref="B24">_xlfn.IFS(B14&lt;250,B14*1.05)</f>
        <v>0</v>
      </c>
      <c r="C24" s="22" cm="1">
        <f t="array" ref="C24">_xlfn.IFS(B24&gt;350,350,B24&lt;350,B24)</f>
        <v>0</v>
      </c>
      <c r="D24" s="7">
        <f>(C24-B14)*B16</f>
        <v>0</v>
      </c>
      <c r="E24" s="15"/>
      <c r="F24" s="10"/>
      <c r="G24" t="s">
        <v>35</v>
      </c>
    </row>
    <row r="25" spans="1:7" x14ac:dyDescent="0.2">
      <c r="A25" t="s">
        <v>20</v>
      </c>
      <c r="B25" s="26" t="e" cm="1">
        <f t="array" ref="B25">_xlfn.IFS(B14&gt;=600,B14*0.9)</f>
        <v>#N/A</v>
      </c>
      <c r="C25" s="25" t="e" cm="1">
        <f t="array" ref="C25">_xlfn.IFS(B25&lt;600,600)</f>
        <v>#N/A</v>
      </c>
      <c r="D25" s="12"/>
      <c r="E25" s="15"/>
      <c r="F25" s="7" t="e">
        <f>(B25-B14)*B16</f>
        <v>#N/A</v>
      </c>
      <c r="G25" t="s">
        <v>21</v>
      </c>
    </row>
    <row r="26" spans="1:7" ht="17" thickBot="1" x14ac:dyDescent="0.25">
      <c r="A26" t="s">
        <v>22</v>
      </c>
      <c r="B26" s="27" t="str">
        <f>IF(B14&gt;=600,NA(),IF(AND(B14&lt;600,B14&gt;=250),B14,"waarde onder of gelijk aan 250"))</f>
        <v>waarde onder of gelijk aan 250</v>
      </c>
      <c r="D26" s="19"/>
      <c r="E26" s="20" t="e">
        <f>B26*0</f>
        <v>#VALUE!</v>
      </c>
      <c r="F26" s="21"/>
      <c r="G26" t="s">
        <v>36</v>
      </c>
    </row>
    <row r="27" spans="1:7" x14ac:dyDescent="0.2">
      <c r="A27" s="1" t="s">
        <v>23</v>
      </c>
      <c r="C27" s="24"/>
      <c r="D27" s="14">
        <f>SUM(D20:D26)</f>
        <v>0</v>
      </c>
      <c r="E27" s="17" t="e">
        <f>SUM(E20:E26)</f>
        <v>#VALUE!</v>
      </c>
      <c r="F27" s="18" t="e">
        <f>SUM(F20:F26)</f>
        <v>#N/A</v>
      </c>
      <c r="G27" t="s">
        <v>24</v>
      </c>
    </row>
    <row r="28" spans="1:7" x14ac:dyDescent="0.2">
      <c r="F28" s="9"/>
    </row>
    <row r="29" spans="1:7" x14ac:dyDescent="0.2">
      <c r="A29" s="1" t="s">
        <v>39</v>
      </c>
      <c r="D29" s="11">
        <f t="shared" ref="D29:E29" si="0">D16+D27</f>
        <v>0</v>
      </c>
      <c r="E29" s="11" t="e">
        <f t="shared" si="0"/>
        <v>#VALUE!</v>
      </c>
      <c r="F29" s="11" t="e">
        <f>F16+F27</f>
        <v>#N/A</v>
      </c>
    </row>
    <row r="30" spans="1:7" ht="17" thickBot="1" x14ac:dyDescent="0.25">
      <c r="A30" t="s">
        <v>25</v>
      </c>
      <c r="B30" s="4">
        <v>0</v>
      </c>
      <c r="C30" s="3" t="s">
        <v>16</v>
      </c>
      <c r="D30" s="20">
        <f>B30*D29*-21/121</f>
        <v>0</v>
      </c>
      <c r="E30" s="20" t="e">
        <f>B30*E29*-21/121</f>
        <v>#VALUE!</v>
      </c>
      <c r="F30" s="21" t="e">
        <f>B30*F29*-21/121</f>
        <v>#N/A</v>
      </c>
      <c r="G30" t="s">
        <v>26</v>
      </c>
    </row>
    <row r="31" spans="1:7" x14ac:dyDescent="0.2">
      <c r="F31" s="9"/>
      <c r="G31" s="23"/>
    </row>
    <row r="32" spans="1:7" x14ac:dyDescent="0.2">
      <c r="A32" s="1" t="s">
        <v>27</v>
      </c>
      <c r="D32" s="6">
        <f>D29+D30</f>
        <v>0</v>
      </c>
      <c r="E32" s="16" t="e">
        <f>E29+E30</f>
        <v>#VALUE!</v>
      </c>
      <c r="F32" s="11" t="e">
        <f>F29+F30</f>
        <v>#N/A</v>
      </c>
    </row>
    <row r="34" spans="1:1" x14ac:dyDescent="0.2">
      <c r="A34" t="s">
        <v>46</v>
      </c>
    </row>
  </sheetData>
  <mergeCells count="7">
    <mergeCell ref="G4:G5"/>
    <mergeCell ref="E4:E5"/>
    <mergeCell ref="B7:C7"/>
    <mergeCell ref="B8:C8"/>
    <mergeCell ref="D4:D5"/>
    <mergeCell ref="F4:F5"/>
    <mergeCell ref="B4:C5"/>
  </mergeCells>
  <pageMargins left="0.7" right="0.7" top="0.75" bottom="0.75" header="0.3" footer="0.3"/>
  <pageSetup paperSize="9" orientation="portrait" r:id="rId1"/>
  <ignoredErrors>
    <ignoredError sqref="C24 D31 F26:F27 F28:F32 C25 D28 D27 D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Lex Helmich</dc:creator>
  <cp:keywords/>
  <dc:description/>
  <cp:lastModifiedBy>Coos van den Ouden</cp:lastModifiedBy>
  <cp:revision/>
  <dcterms:created xsi:type="dcterms:W3CDTF">2021-03-21T20:56:14Z</dcterms:created>
  <dcterms:modified xsi:type="dcterms:W3CDTF">2024-07-01T13:16:13Z</dcterms:modified>
  <cp:category/>
  <cp:contentStatus/>
</cp:coreProperties>
</file>